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84" activeTab="0"/>
  </bookViews>
  <sheets>
    <sheet name="Załącznik Nr 2 b" sheetId="1" r:id="rId1"/>
  </sheets>
  <definedNames>
    <definedName name="_xlnm.Print_Titles" localSheetId="0">'Załącznik Nr 2 b'!$11:$11</definedName>
  </definedNames>
  <calcPr fullCalcOnLoad="1"/>
</workbook>
</file>

<file path=xl/sharedStrings.xml><?xml version="1.0" encoding="utf-8"?>
<sst xmlns="http://schemas.openxmlformats.org/spreadsheetml/2006/main" count="79" uniqueCount="55">
  <si>
    <t>Dział</t>
  </si>
  <si>
    <t>Rozdział</t>
  </si>
  <si>
    <t>Nazwa działu i rozdziału</t>
  </si>
  <si>
    <t>Ogółem</t>
  </si>
  <si>
    <t>Inwestycje i zakupy inwestycyjne</t>
  </si>
  <si>
    <t>w tym na:</t>
  </si>
  <si>
    <t>Zakup i objęcie akcji i udziałów</t>
  </si>
  <si>
    <t>Wniesienie wkłądów do spółek prawa handlowego</t>
  </si>
  <si>
    <t xml:space="preserve">programy finansowane z udziałem środków europejskich i innych środków pochodzących ze śródeł zagranicznych niepodlegających zwrotowi </t>
  </si>
  <si>
    <t>WYDATKI GMINY</t>
  </si>
  <si>
    <t>-</t>
  </si>
  <si>
    <t>Pozostała działalność</t>
  </si>
  <si>
    <t>Transport i łączność</t>
  </si>
  <si>
    <t>Lokalny transport zbiorowy</t>
  </si>
  <si>
    <t>Drogi publiczne gminne</t>
  </si>
  <si>
    <t>Gospodarka mieszkaniowa</t>
  </si>
  <si>
    <t>Gospodarka gruntami i nieruchomościami</t>
  </si>
  <si>
    <t>Administracja publiczna</t>
  </si>
  <si>
    <t>Urzędy miast na prawach powiatu</t>
  </si>
  <si>
    <t>Bezpieczeństwo publiczne i ochrona przeciwpożarowa</t>
  </si>
  <si>
    <t>Ochotnicze straże pożarne</t>
  </si>
  <si>
    <t>Obrona cywilna</t>
  </si>
  <si>
    <t>Oświata i wychowanie</t>
  </si>
  <si>
    <t>Szkoły podstawowe</t>
  </si>
  <si>
    <t>Przedszkola</t>
  </si>
  <si>
    <t>Ochrona zdrowia</t>
  </si>
  <si>
    <t>Przeciwdziałanie alkoholizmowi</t>
  </si>
  <si>
    <t>Edukacyjna opieka wychowawcza</t>
  </si>
  <si>
    <t>Gospodarka komunalna i ochrona środowiska</t>
  </si>
  <si>
    <t>Oświetlenie ulic, placów i dróg</t>
  </si>
  <si>
    <t>Kultura fizyczna i sport</t>
  </si>
  <si>
    <t>Obiekty sportowe</t>
  </si>
  <si>
    <t>Ogółem wydatki gminy</t>
  </si>
  <si>
    <t>WYDATKI POWIATU</t>
  </si>
  <si>
    <t>Drogi publiczne w miastach na prawach powiatu</t>
  </si>
  <si>
    <t>Licea ogólnokształcące</t>
  </si>
  <si>
    <t>Specjalne ośrodki szkolno-wychowawcze</t>
  </si>
  <si>
    <t>Ogółem wydatki powiatu</t>
  </si>
  <si>
    <t>Ogółem wydatki (gmina + powiat)</t>
  </si>
  <si>
    <t>Dotacje</t>
  </si>
  <si>
    <t xml:space="preserve">Rozwój przedsiębiorczości </t>
  </si>
  <si>
    <t xml:space="preserve">do Uchwały Budżetowej </t>
  </si>
  <si>
    <t xml:space="preserve">Miasta Płocka na rok 2010 </t>
  </si>
  <si>
    <t xml:space="preserve">WYDATKI MAJĄTKOWE BUDŻETU MIASTA PŁOCKA NA 2010 ROK </t>
  </si>
  <si>
    <t xml:space="preserve"> Załącznik Nr 2b</t>
  </si>
  <si>
    <t>Przetwórstwo przemysłowe</t>
  </si>
  <si>
    <t>Informatyka</t>
  </si>
  <si>
    <t xml:space="preserve">Różne rozliczenia </t>
  </si>
  <si>
    <t>Rezerwy ogólne i celowe</t>
  </si>
  <si>
    <t xml:space="preserve">Gospodarka ściekowa i ochrona wód </t>
  </si>
  <si>
    <t xml:space="preserve">Ogrody botaniczne i zoologiczne oraz naturalne obszary i obiekty chronionej przyrody </t>
  </si>
  <si>
    <t>Ogrody botaniczne i zoologiczne</t>
  </si>
  <si>
    <t>Komendy wojewódzkie Policji</t>
  </si>
  <si>
    <t>Nr 632/XLIV/09 Rady Miasta Płocka</t>
  </si>
  <si>
    <t>z dnia 29 grudnia 2009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</si>
</sst>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4">
    <font>
      <sz val="10"/>
      <name val="Arial"/>
      <family val="0"/>
    </font>
    <font>
      <sz val="11"/>
      <name val="Arial"/>
      <family val="0"/>
    </font>
    <font>
      <sz val="14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2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4" fontId="10" fillId="3" borderId="2" xfId="0" applyNumberFormat="1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43" fontId="0" fillId="3" borderId="2" xfId="15" applyFill="1" applyBorder="1" applyAlignment="1">
      <alignment vertical="center" wrapText="1"/>
    </xf>
    <xf numFmtId="43" fontId="0" fillId="0" borderId="2" xfId="15" applyBorder="1" applyAlignment="1">
      <alignment vertical="center" wrapText="1"/>
    </xf>
    <xf numFmtId="43" fontId="0" fillId="0" borderId="2" xfId="15" applyBorder="1" applyAlignment="1">
      <alignment vertical="center"/>
    </xf>
    <xf numFmtId="43" fontId="0" fillId="2" borderId="2" xfId="15" applyFill="1" applyBorder="1" applyAlignment="1">
      <alignment vertical="center" wrapText="1"/>
    </xf>
    <xf numFmtId="4" fontId="10" fillId="4" borderId="2" xfId="0" applyNumberFormat="1" applyFont="1" applyFill="1" applyBorder="1" applyAlignment="1">
      <alignment vertical="center" wrapText="1"/>
    </xf>
    <xf numFmtId="43" fontId="0" fillId="4" borderId="2" xfId="15" applyFill="1" applyBorder="1" applyAlignment="1">
      <alignment vertical="center" wrapText="1"/>
    </xf>
    <xf numFmtId="164" fontId="0" fillId="0" borderId="2" xfId="15" applyNumberFormat="1" applyBorder="1" applyAlignment="1">
      <alignment vertical="center" wrapText="1"/>
    </xf>
    <xf numFmtId="43" fontId="0" fillId="0" borderId="2" xfId="15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" fontId="0" fillId="0" borderId="2" xfId="0" applyNumberFormat="1" applyFont="1" applyFill="1" applyBorder="1" applyAlignment="1">
      <alignment vertical="center" wrapText="1"/>
    </xf>
    <xf numFmtId="43" fontId="0" fillId="0" borderId="2" xfId="15" applyFont="1" applyFill="1" applyBorder="1" applyAlignment="1">
      <alignment vertical="center" wrapText="1"/>
    </xf>
    <xf numFmtId="164" fontId="0" fillId="0" borderId="2" xfId="15" applyNumberFormat="1" applyBorder="1" applyAlignment="1">
      <alignment horizontal="right" vertical="center"/>
    </xf>
    <xf numFmtId="164" fontId="10" fillId="3" borderId="2" xfId="15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BreakPreview" zoomScaleNormal="85" zoomScaleSheetLayoutView="100" workbookViewId="0" topLeftCell="C50">
      <selection activeCell="F54" sqref="F54"/>
    </sheetView>
  </sheetViews>
  <sheetFormatPr defaultColWidth="9.140625" defaultRowHeight="12.75"/>
  <cols>
    <col min="1" max="1" width="6.57421875" style="1" customWidth="1"/>
    <col min="2" max="2" width="8.8515625" style="1" customWidth="1"/>
    <col min="3" max="3" width="29.28125" style="1" customWidth="1"/>
    <col min="4" max="4" width="18.28125" style="1" customWidth="1"/>
    <col min="5" max="5" width="19.7109375" style="1" customWidth="1"/>
    <col min="6" max="6" width="17.421875" style="1" customWidth="1"/>
    <col min="7" max="7" width="15.8515625" style="1" customWidth="1"/>
    <col min="8" max="8" width="13.421875" style="0" customWidth="1"/>
    <col min="9" max="9" width="14.00390625" style="0" customWidth="1"/>
  </cols>
  <sheetData>
    <row r="1" spans="1:9" ht="13.5" customHeight="1">
      <c r="A1" s="2"/>
      <c r="B1" s="2"/>
      <c r="C1" s="2"/>
      <c r="D1" s="2"/>
      <c r="E1" s="2"/>
      <c r="F1" s="47" t="s">
        <v>44</v>
      </c>
      <c r="G1" s="47"/>
      <c r="H1" s="47"/>
      <c r="I1" s="47"/>
    </row>
    <row r="2" spans="1:9" ht="13.5" customHeight="1">
      <c r="A2" s="2"/>
      <c r="B2" s="2"/>
      <c r="C2" s="2"/>
      <c r="D2" s="2"/>
      <c r="E2" s="2"/>
      <c r="F2" s="34" t="s">
        <v>41</v>
      </c>
      <c r="G2" s="34"/>
      <c r="H2" s="34"/>
      <c r="I2" s="34"/>
    </row>
    <row r="3" spans="1:9" ht="13.5" customHeight="1">
      <c r="A3" s="2"/>
      <c r="B3" s="2"/>
      <c r="C3" s="2"/>
      <c r="D3" s="2"/>
      <c r="E3" s="2"/>
      <c r="F3" s="34" t="s">
        <v>42</v>
      </c>
      <c r="G3" s="34"/>
      <c r="H3" s="34"/>
      <c r="I3" s="34"/>
    </row>
    <row r="4" spans="1:9" ht="13.5" customHeight="1">
      <c r="A4" s="2"/>
      <c r="B4" s="2"/>
      <c r="C4" s="2"/>
      <c r="D4" s="2"/>
      <c r="E4" s="2"/>
      <c r="F4" s="34" t="s">
        <v>53</v>
      </c>
      <c r="G4" s="34"/>
      <c r="H4" s="34"/>
      <c r="I4" s="34"/>
    </row>
    <row r="5" spans="1:9" ht="13.5" customHeight="1">
      <c r="A5" s="2"/>
      <c r="B5" s="2"/>
      <c r="C5" s="2"/>
      <c r="D5" s="2"/>
      <c r="E5" s="2"/>
      <c r="F5" s="34" t="s">
        <v>54</v>
      </c>
      <c r="G5" s="34"/>
      <c r="H5" s="34"/>
      <c r="I5" s="34"/>
    </row>
    <row r="6" spans="1:8" ht="18">
      <c r="A6" s="2"/>
      <c r="B6" s="2"/>
      <c r="C6" s="2"/>
      <c r="D6" s="2"/>
      <c r="E6" s="2"/>
      <c r="F6" s="3"/>
      <c r="G6" s="3"/>
      <c r="H6" s="3"/>
    </row>
    <row r="7" spans="1:9" ht="31.5" customHeight="1">
      <c r="A7" s="52" t="s">
        <v>43</v>
      </c>
      <c r="B7" s="52"/>
      <c r="C7" s="52"/>
      <c r="D7" s="52"/>
      <c r="E7" s="52"/>
      <c r="F7" s="52"/>
      <c r="G7" s="52"/>
      <c r="H7" s="52"/>
      <c r="I7" s="53"/>
    </row>
    <row r="8" spans="1:9" ht="18">
      <c r="A8" s="51"/>
      <c r="B8" s="51"/>
      <c r="C8" s="51"/>
      <c r="D8" s="51"/>
      <c r="E8" s="51"/>
      <c r="F8" s="51"/>
      <c r="G8" s="51"/>
      <c r="H8" s="51"/>
      <c r="I8" s="4"/>
    </row>
    <row r="9" spans="1:9" s="6" customFormat="1" ht="20.25" customHeight="1">
      <c r="A9" s="35" t="s">
        <v>0</v>
      </c>
      <c r="B9" s="35" t="s">
        <v>1</v>
      </c>
      <c r="C9" s="35" t="s">
        <v>2</v>
      </c>
      <c r="D9" s="35" t="s">
        <v>3</v>
      </c>
      <c r="E9" s="35" t="s">
        <v>4</v>
      </c>
      <c r="F9" s="5" t="s">
        <v>5</v>
      </c>
      <c r="G9" s="35" t="s">
        <v>6</v>
      </c>
      <c r="H9" s="37" t="s">
        <v>7</v>
      </c>
      <c r="I9" s="48" t="s">
        <v>39</v>
      </c>
    </row>
    <row r="10" spans="1:9" s="6" customFormat="1" ht="86.25" customHeight="1">
      <c r="A10" s="36"/>
      <c r="B10" s="36"/>
      <c r="C10" s="36"/>
      <c r="D10" s="36"/>
      <c r="E10" s="36"/>
      <c r="F10" s="11" t="s">
        <v>8</v>
      </c>
      <c r="G10" s="36"/>
      <c r="H10" s="38"/>
      <c r="I10" s="49"/>
    </row>
    <row r="11" spans="1:9" s="6" customFormat="1" ht="13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</row>
    <row r="12" spans="1:9" s="6" customFormat="1" ht="26.25" customHeight="1">
      <c r="A12" s="50" t="s">
        <v>9</v>
      </c>
      <c r="B12" s="50"/>
      <c r="C12" s="50"/>
      <c r="D12" s="50"/>
      <c r="E12" s="50"/>
      <c r="F12" s="50"/>
      <c r="G12" s="50"/>
      <c r="H12" s="50"/>
      <c r="I12" s="50"/>
    </row>
    <row r="13" spans="1:9" s="6" customFormat="1" ht="38.25" customHeight="1">
      <c r="A13" s="9">
        <v>150</v>
      </c>
      <c r="B13" s="9" t="s">
        <v>10</v>
      </c>
      <c r="C13" s="10" t="s">
        <v>45</v>
      </c>
      <c r="D13" s="18">
        <f aca="true" t="shared" si="0" ref="D13:I13">SUM(D14)</f>
        <v>23598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18">
        <f t="shared" si="0"/>
        <v>23598</v>
      </c>
    </row>
    <row r="14" spans="1:9" s="6" customFormat="1" ht="30" customHeight="1">
      <c r="A14" s="14">
        <v>150</v>
      </c>
      <c r="B14" s="14">
        <v>15011</v>
      </c>
      <c r="C14" s="15" t="s">
        <v>40</v>
      </c>
      <c r="D14" s="16">
        <f>E14+F14+G14+H14+I14</f>
        <v>23598</v>
      </c>
      <c r="E14" s="21">
        <v>0</v>
      </c>
      <c r="F14" s="21">
        <v>0</v>
      </c>
      <c r="G14" s="21">
        <v>0</v>
      </c>
      <c r="H14" s="21">
        <v>0</v>
      </c>
      <c r="I14" s="17">
        <v>23598</v>
      </c>
    </row>
    <row r="15" spans="1:9" s="6" customFormat="1" ht="30" customHeight="1">
      <c r="A15" s="9">
        <v>600</v>
      </c>
      <c r="B15" s="9" t="s">
        <v>10</v>
      </c>
      <c r="C15" s="10" t="s">
        <v>12</v>
      </c>
      <c r="D15" s="18">
        <f aca="true" t="shared" si="1" ref="D15:I15">SUM(D16:D18)</f>
        <v>16763000</v>
      </c>
      <c r="E15" s="18">
        <f t="shared" si="1"/>
        <v>16363000</v>
      </c>
      <c r="F15" s="20">
        <f t="shared" si="1"/>
        <v>0</v>
      </c>
      <c r="G15" s="20">
        <f t="shared" si="1"/>
        <v>0</v>
      </c>
      <c r="H15" s="18">
        <f t="shared" si="1"/>
        <v>400000</v>
      </c>
      <c r="I15" s="20">
        <f t="shared" si="1"/>
        <v>0</v>
      </c>
    </row>
    <row r="16" spans="1:9" s="6" customFormat="1" ht="30" customHeight="1" hidden="1">
      <c r="A16" s="14">
        <v>600</v>
      </c>
      <c r="B16" s="14">
        <v>60004</v>
      </c>
      <c r="C16" s="15" t="s">
        <v>13</v>
      </c>
      <c r="D16" s="16">
        <f>E16+F16+G16+H16+I16</f>
        <v>0</v>
      </c>
      <c r="E16" s="21">
        <v>0</v>
      </c>
      <c r="F16" s="21">
        <v>0</v>
      </c>
      <c r="G16" s="21">
        <v>0</v>
      </c>
      <c r="H16" s="16">
        <f>2000000-2000000</f>
        <v>0</v>
      </c>
      <c r="I16" s="22">
        <v>0</v>
      </c>
    </row>
    <row r="17" spans="1:9" s="6" customFormat="1" ht="30" customHeight="1">
      <c r="A17" s="14">
        <v>600</v>
      </c>
      <c r="B17" s="14">
        <v>60016</v>
      </c>
      <c r="C17" s="15" t="s">
        <v>14</v>
      </c>
      <c r="D17" s="16">
        <f>E17+F17+G17+H17+I17</f>
        <v>16263000</v>
      </c>
      <c r="E17" s="16">
        <f>16168000+55000+40000</f>
        <v>16263000</v>
      </c>
      <c r="F17" s="21">
        <v>0</v>
      </c>
      <c r="G17" s="21">
        <v>0</v>
      </c>
      <c r="H17" s="21">
        <v>0</v>
      </c>
      <c r="I17" s="22">
        <v>0</v>
      </c>
    </row>
    <row r="18" spans="1:9" s="6" customFormat="1" ht="30" customHeight="1">
      <c r="A18" s="14">
        <v>600</v>
      </c>
      <c r="B18" s="14">
        <v>60095</v>
      </c>
      <c r="C18" s="15" t="s">
        <v>11</v>
      </c>
      <c r="D18" s="16">
        <f>E18+F18+G18+H18+I18</f>
        <v>500000</v>
      </c>
      <c r="E18" s="16">
        <v>100000</v>
      </c>
      <c r="F18" s="21">
        <v>0</v>
      </c>
      <c r="G18" s="21">
        <v>0</v>
      </c>
      <c r="H18" s="26">
        <v>400000</v>
      </c>
      <c r="I18" s="22">
        <v>0</v>
      </c>
    </row>
    <row r="19" spans="1:9" s="6" customFormat="1" ht="30" customHeight="1">
      <c r="A19" s="9">
        <v>700</v>
      </c>
      <c r="B19" s="9" t="s">
        <v>10</v>
      </c>
      <c r="C19" s="10" t="s">
        <v>15</v>
      </c>
      <c r="D19" s="18">
        <f aca="true" t="shared" si="2" ref="D19:I19">SUM(D20:D21)</f>
        <v>1628000</v>
      </c>
      <c r="E19" s="18">
        <f t="shared" si="2"/>
        <v>1628000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</row>
    <row r="20" spans="1:9" s="6" customFormat="1" ht="30" customHeight="1">
      <c r="A20" s="14">
        <v>700</v>
      </c>
      <c r="B20" s="14">
        <v>70005</v>
      </c>
      <c r="C20" s="15" t="s">
        <v>16</v>
      </c>
      <c r="D20" s="16">
        <f>E20+F20+G20+H20+I20</f>
        <v>800000</v>
      </c>
      <c r="E20" s="16">
        <v>800000</v>
      </c>
      <c r="F20" s="21">
        <v>0</v>
      </c>
      <c r="G20" s="21">
        <v>0</v>
      </c>
      <c r="H20" s="21">
        <v>0</v>
      </c>
      <c r="I20" s="22">
        <v>0</v>
      </c>
    </row>
    <row r="21" spans="1:9" s="6" customFormat="1" ht="30" customHeight="1">
      <c r="A21" s="14">
        <v>700</v>
      </c>
      <c r="B21" s="14">
        <v>70095</v>
      </c>
      <c r="C21" s="15" t="s">
        <v>11</v>
      </c>
      <c r="D21" s="16">
        <f>E21+F21+G21+H21+I21</f>
        <v>828000</v>
      </c>
      <c r="E21" s="16">
        <v>828000</v>
      </c>
      <c r="F21" s="21">
        <v>0</v>
      </c>
      <c r="G21" s="21">
        <v>0</v>
      </c>
      <c r="H21" s="21">
        <v>0</v>
      </c>
      <c r="I21" s="22">
        <v>0</v>
      </c>
    </row>
    <row r="22" spans="1:9" s="6" customFormat="1" ht="30" customHeight="1">
      <c r="A22" s="9">
        <v>720</v>
      </c>
      <c r="B22" s="9" t="s">
        <v>10</v>
      </c>
      <c r="C22" s="10" t="s">
        <v>46</v>
      </c>
      <c r="D22" s="18">
        <f aca="true" t="shared" si="3" ref="D22:I22">SUM(D23)</f>
        <v>40000</v>
      </c>
      <c r="E22" s="18">
        <f t="shared" si="3"/>
        <v>40000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</row>
    <row r="23" spans="1:9" s="6" customFormat="1" ht="30" customHeight="1">
      <c r="A23" s="14">
        <v>720</v>
      </c>
      <c r="B23" s="14">
        <v>72095</v>
      </c>
      <c r="C23" s="15" t="s">
        <v>11</v>
      </c>
      <c r="D23" s="16">
        <f>E23+F23+G23+H23+I23</f>
        <v>40000</v>
      </c>
      <c r="E23" s="16">
        <v>40000</v>
      </c>
      <c r="F23" s="21">
        <v>0</v>
      </c>
      <c r="G23" s="21">
        <v>0</v>
      </c>
      <c r="H23" s="21">
        <v>0</v>
      </c>
      <c r="I23" s="22">
        <v>0</v>
      </c>
    </row>
    <row r="24" spans="1:9" s="6" customFormat="1" ht="30" customHeight="1">
      <c r="A24" s="9">
        <v>750</v>
      </c>
      <c r="B24" s="9" t="s">
        <v>10</v>
      </c>
      <c r="C24" s="10" t="s">
        <v>17</v>
      </c>
      <c r="D24" s="18">
        <f aca="true" t="shared" si="4" ref="D24:I24">SUM(D25:D26)</f>
        <v>84395</v>
      </c>
      <c r="E24" s="18">
        <f t="shared" si="4"/>
        <v>50000</v>
      </c>
      <c r="F24" s="20">
        <f t="shared" si="4"/>
        <v>0</v>
      </c>
      <c r="G24" s="20">
        <f t="shared" si="4"/>
        <v>0</v>
      </c>
      <c r="H24" s="20">
        <f t="shared" si="4"/>
        <v>0</v>
      </c>
      <c r="I24" s="18">
        <f t="shared" si="4"/>
        <v>34395</v>
      </c>
    </row>
    <row r="25" spans="1:9" s="6" customFormat="1" ht="30" customHeight="1">
      <c r="A25" s="14">
        <v>750</v>
      </c>
      <c r="B25" s="14">
        <v>75023</v>
      </c>
      <c r="C25" s="15" t="s">
        <v>18</v>
      </c>
      <c r="D25" s="16">
        <f>E25+F25+G25+H25+I25</f>
        <v>50000</v>
      </c>
      <c r="E25" s="16">
        <v>50000</v>
      </c>
      <c r="F25" s="21">
        <v>0</v>
      </c>
      <c r="G25" s="21">
        <v>0</v>
      </c>
      <c r="H25" s="21">
        <v>0</v>
      </c>
      <c r="I25" s="22">
        <v>0</v>
      </c>
    </row>
    <row r="26" spans="1:9" s="6" customFormat="1" ht="30" customHeight="1">
      <c r="A26" s="14">
        <v>750</v>
      </c>
      <c r="B26" s="14">
        <v>75095</v>
      </c>
      <c r="C26" s="15" t="s">
        <v>11</v>
      </c>
      <c r="D26" s="16">
        <f>E26+F26+G26+H26+I26</f>
        <v>34395</v>
      </c>
      <c r="E26" s="21">
        <v>0</v>
      </c>
      <c r="F26" s="21">
        <v>0</v>
      </c>
      <c r="G26" s="21">
        <v>0</v>
      </c>
      <c r="H26" s="21">
        <v>0</v>
      </c>
      <c r="I26" s="17">
        <v>34395</v>
      </c>
    </row>
    <row r="27" spans="1:9" s="6" customFormat="1" ht="30" customHeight="1">
      <c r="A27" s="9">
        <v>754</v>
      </c>
      <c r="B27" s="9" t="s">
        <v>10</v>
      </c>
      <c r="C27" s="10" t="s">
        <v>19</v>
      </c>
      <c r="D27" s="18">
        <f aca="true" t="shared" si="5" ref="D27:I27">SUM(D28:D29)</f>
        <v>1078780</v>
      </c>
      <c r="E27" s="18">
        <f t="shared" si="5"/>
        <v>930000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18">
        <f t="shared" si="5"/>
        <v>148780</v>
      </c>
    </row>
    <row r="28" spans="1:9" s="6" customFormat="1" ht="30" customHeight="1">
      <c r="A28" s="14">
        <v>754</v>
      </c>
      <c r="B28" s="14">
        <v>75412</v>
      </c>
      <c r="C28" s="15" t="s">
        <v>20</v>
      </c>
      <c r="D28" s="16">
        <f>E28+F28+G28+H28+I28</f>
        <v>930000</v>
      </c>
      <c r="E28" s="16">
        <v>930000</v>
      </c>
      <c r="F28" s="21">
        <v>0</v>
      </c>
      <c r="G28" s="21">
        <v>0</v>
      </c>
      <c r="H28" s="21">
        <v>0</v>
      </c>
      <c r="I28" s="22">
        <v>0</v>
      </c>
    </row>
    <row r="29" spans="1:9" s="6" customFormat="1" ht="30" customHeight="1">
      <c r="A29" s="14">
        <v>754</v>
      </c>
      <c r="B29" s="14">
        <v>75414</v>
      </c>
      <c r="C29" s="15" t="s">
        <v>21</v>
      </c>
      <c r="D29" s="16">
        <f>E29+F29+G29+H29+I29</f>
        <v>148780</v>
      </c>
      <c r="E29" s="21">
        <v>0</v>
      </c>
      <c r="F29" s="21">
        <v>0</v>
      </c>
      <c r="G29" s="21">
        <v>0</v>
      </c>
      <c r="H29" s="21">
        <v>0</v>
      </c>
      <c r="I29" s="17">
        <v>148780</v>
      </c>
    </row>
    <row r="30" spans="1:9" s="6" customFormat="1" ht="30" customHeight="1">
      <c r="A30" s="9">
        <v>758</v>
      </c>
      <c r="B30" s="9" t="s">
        <v>10</v>
      </c>
      <c r="C30" s="10" t="s">
        <v>47</v>
      </c>
      <c r="D30" s="18">
        <f aca="true" t="shared" si="6" ref="D30:I30">SUM(D31)</f>
        <v>8500000</v>
      </c>
      <c r="E30" s="18">
        <f t="shared" si="6"/>
        <v>8500000</v>
      </c>
      <c r="F30" s="20">
        <f t="shared" si="6"/>
        <v>0</v>
      </c>
      <c r="G30" s="20">
        <f t="shared" si="6"/>
        <v>0</v>
      </c>
      <c r="H30" s="20">
        <f t="shared" si="6"/>
        <v>0</v>
      </c>
      <c r="I30" s="20">
        <f t="shared" si="6"/>
        <v>0</v>
      </c>
    </row>
    <row r="31" spans="1:9" s="6" customFormat="1" ht="30" customHeight="1">
      <c r="A31" s="14">
        <v>758</v>
      </c>
      <c r="B31" s="14">
        <v>75818</v>
      </c>
      <c r="C31" s="15" t="s">
        <v>48</v>
      </c>
      <c r="D31" s="16">
        <f>E31+F31+G31+H31+I31</f>
        <v>8500000</v>
      </c>
      <c r="E31" s="27">
        <v>8500000</v>
      </c>
      <c r="F31" s="21">
        <v>0</v>
      </c>
      <c r="G31" s="21">
        <v>0</v>
      </c>
      <c r="H31" s="21">
        <v>0</v>
      </c>
      <c r="I31" s="22">
        <v>0</v>
      </c>
    </row>
    <row r="32" spans="1:9" s="6" customFormat="1" ht="30" customHeight="1">
      <c r="A32" s="9">
        <v>801</v>
      </c>
      <c r="B32" s="9" t="s">
        <v>10</v>
      </c>
      <c r="C32" s="10" t="s">
        <v>22</v>
      </c>
      <c r="D32" s="18">
        <f aca="true" t="shared" si="7" ref="D32:I32">SUM(D33:D34)</f>
        <v>8802000</v>
      </c>
      <c r="E32" s="18">
        <f t="shared" si="7"/>
        <v>8802000</v>
      </c>
      <c r="F32" s="20">
        <f t="shared" si="7"/>
        <v>0</v>
      </c>
      <c r="G32" s="20">
        <f t="shared" si="7"/>
        <v>0</v>
      </c>
      <c r="H32" s="20">
        <f t="shared" si="7"/>
        <v>0</v>
      </c>
      <c r="I32" s="20">
        <f t="shared" si="7"/>
        <v>0</v>
      </c>
    </row>
    <row r="33" spans="1:9" s="6" customFormat="1" ht="30" customHeight="1">
      <c r="A33" s="14">
        <v>801</v>
      </c>
      <c r="B33" s="14">
        <v>80101</v>
      </c>
      <c r="C33" s="15" t="s">
        <v>23</v>
      </c>
      <c r="D33" s="16">
        <f>E33+F33+G33+H33+I33</f>
        <v>292000</v>
      </c>
      <c r="E33" s="16">
        <v>292000</v>
      </c>
      <c r="F33" s="21">
        <v>0</v>
      </c>
      <c r="G33" s="21">
        <v>0</v>
      </c>
      <c r="H33" s="21">
        <v>0</v>
      </c>
      <c r="I33" s="22">
        <v>0</v>
      </c>
    </row>
    <row r="34" spans="1:9" s="6" customFormat="1" ht="30" customHeight="1">
      <c r="A34" s="14">
        <v>801</v>
      </c>
      <c r="B34" s="14">
        <v>80104</v>
      </c>
      <c r="C34" s="15" t="s">
        <v>24</v>
      </c>
      <c r="D34" s="16">
        <f>E34+F34+G34+H34+I34</f>
        <v>8510000</v>
      </c>
      <c r="E34" s="16">
        <f>9010000-500000</f>
        <v>8510000</v>
      </c>
      <c r="F34" s="21">
        <v>0</v>
      </c>
      <c r="G34" s="21">
        <v>0</v>
      </c>
      <c r="H34" s="21">
        <v>0</v>
      </c>
      <c r="I34" s="22">
        <v>0</v>
      </c>
    </row>
    <row r="35" spans="1:9" s="6" customFormat="1" ht="30" customHeight="1">
      <c r="A35" s="9">
        <v>851</v>
      </c>
      <c r="B35" s="9" t="s">
        <v>10</v>
      </c>
      <c r="C35" s="10" t="s">
        <v>25</v>
      </c>
      <c r="D35" s="18">
        <f aca="true" t="shared" si="8" ref="D35:I35">SUM(D36:D37)</f>
        <v>1527500</v>
      </c>
      <c r="E35" s="18">
        <f t="shared" si="8"/>
        <v>500000</v>
      </c>
      <c r="F35" s="20">
        <f t="shared" si="8"/>
        <v>0</v>
      </c>
      <c r="G35" s="20">
        <f t="shared" si="8"/>
        <v>0</v>
      </c>
      <c r="H35" s="18">
        <f t="shared" si="8"/>
        <v>1027500</v>
      </c>
      <c r="I35" s="20">
        <f t="shared" si="8"/>
        <v>0</v>
      </c>
    </row>
    <row r="36" spans="1:9" s="6" customFormat="1" ht="30" customHeight="1">
      <c r="A36" s="14">
        <v>851</v>
      </c>
      <c r="B36" s="14">
        <v>85154</v>
      </c>
      <c r="C36" s="15" t="s">
        <v>26</v>
      </c>
      <c r="D36" s="16">
        <f>E36+F36+G36+H36+I36</f>
        <v>527500</v>
      </c>
      <c r="E36" s="16">
        <v>500000</v>
      </c>
      <c r="F36" s="21">
        <v>0</v>
      </c>
      <c r="G36" s="21">
        <v>0</v>
      </c>
      <c r="H36" s="16">
        <v>27500</v>
      </c>
      <c r="I36" s="22">
        <v>0</v>
      </c>
    </row>
    <row r="37" spans="1:9" s="6" customFormat="1" ht="30" customHeight="1">
      <c r="A37" s="14">
        <v>851</v>
      </c>
      <c r="B37" s="14">
        <v>85195</v>
      </c>
      <c r="C37" s="15" t="s">
        <v>11</v>
      </c>
      <c r="D37" s="16">
        <f>E37+F37+G37+H37+I37</f>
        <v>1000000</v>
      </c>
      <c r="E37" s="21">
        <v>0</v>
      </c>
      <c r="F37" s="21">
        <v>0</v>
      </c>
      <c r="G37" s="21">
        <v>0</v>
      </c>
      <c r="H37" s="16">
        <v>1000000</v>
      </c>
      <c r="I37" s="22">
        <v>0</v>
      </c>
    </row>
    <row r="38" spans="1:9" s="6" customFormat="1" ht="30" customHeight="1">
      <c r="A38" s="9">
        <v>900</v>
      </c>
      <c r="B38" s="9" t="s">
        <v>10</v>
      </c>
      <c r="C38" s="10" t="s">
        <v>28</v>
      </c>
      <c r="D38" s="18">
        <f aca="true" t="shared" si="9" ref="D38:I38">SUM(D39:D41)</f>
        <v>2715000</v>
      </c>
      <c r="E38" s="18">
        <f t="shared" si="9"/>
        <v>2715000</v>
      </c>
      <c r="F38" s="20">
        <f t="shared" si="9"/>
        <v>0</v>
      </c>
      <c r="G38" s="20">
        <f t="shared" si="9"/>
        <v>0</v>
      </c>
      <c r="H38" s="20">
        <f t="shared" si="9"/>
        <v>0</v>
      </c>
      <c r="I38" s="20">
        <f t="shared" si="9"/>
        <v>0</v>
      </c>
    </row>
    <row r="39" spans="1:9" s="6" customFormat="1" ht="30" customHeight="1">
      <c r="A39" s="28">
        <v>900</v>
      </c>
      <c r="B39" s="28">
        <v>90001</v>
      </c>
      <c r="C39" s="29" t="s">
        <v>49</v>
      </c>
      <c r="D39" s="30">
        <f>E39+F39+G39+H39+I39</f>
        <v>150000</v>
      </c>
      <c r="E39" s="30">
        <v>150000</v>
      </c>
      <c r="F39" s="31">
        <v>0</v>
      </c>
      <c r="G39" s="31">
        <v>0</v>
      </c>
      <c r="H39" s="31">
        <v>0</v>
      </c>
      <c r="I39" s="31">
        <v>0</v>
      </c>
    </row>
    <row r="40" spans="1:9" s="6" customFormat="1" ht="30" customHeight="1">
      <c r="A40" s="14">
        <v>900</v>
      </c>
      <c r="B40" s="14">
        <v>90015</v>
      </c>
      <c r="C40" s="15" t="s">
        <v>29</v>
      </c>
      <c r="D40" s="16">
        <f>E40+F40+G40+H40+I40</f>
        <v>20000</v>
      </c>
      <c r="E40" s="16">
        <v>20000</v>
      </c>
      <c r="F40" s="21">
        <v>0</v>
      </c>
      <c r="G40" s="21">
        <v>0</v>
      </c>
      <c r="H40" s="21">
        <v>0</v>
      </c>
      <c r="I40" s="22">
        <v>0</v>
      </c>
    </row>
    <row r="41" spans="1:9" s="6" customFormat="1" ht="30" customHeight="1">
      <c r="A41" s="14">
        <v>900</v>
      </c>
      <c r="B41" s="14">
        <v>90095</v>
      </c>
      <c r="C41" s="15" t="s">
        <v>11</v>
      </c>
      <c r="D41" s="16">
        <f>E41+F41+G41+H41+I41</f>
        <v>2545000</v>
      </c>
      <c r="E41" s="16">
        <f>2400000+145000</f>
        <v>2545000</v>
      </c>
      <c r="F41" s="21">
        <v>0</v>
      </c>
      <c r="G41" s="21">
        <v>0</v>
      </c>
      <c r="H41" s="21">
        <v>0</v>
      </c>
      <c r="I41" s="22">
        <v>0</v>
      </c>
    </row>
    <row r="42" spans="1:9" s="6" customFormat="1" ht="60" customHeight="1">
      <c r="A42" s="9">
        <v>925</v>
      </c>
      <c r="B42" s="9" t="s">
        <v>10</v>
      </c>
      <c r="C42" s="10" t="s">
        <v>50</v>
      </c>
      <c r="D42" s="18">
        <f aca="true" t="shared" si="10" ref="D42:I42">SUM(D43)</f>
        <v>130000</v>
      </c>
      <c r="E42" s="18">
        <f t="shared" si="10"/>
        <v>130000</v>
      </c>
      <c r="F42" s="20">
        <f t="shared" si="10"/>
        <v>0</v>
      </c>
      <c r="G42" s="20">
        <f t="shared" si="10"/>
        <v>0</v>
      </c>
      <c r="H42" s="20">
        <f t="shared" si="10"/>
        <v>0</v>
      </c>
      <c r="I42" s="20">
        <f t="shared" si="10"/>
        <v>0</v>
      </c>
    </row>
    <row r="43" spans="1:9" s="6" customFormat="1" ht="36" customHeight="1">
      <c r="A43" s="28">
        <v>925</v>
      </c>
      <c r="B43" s="28">
        <v>92504</v>
      </c>
      <c r="C43" s="29" t="s">
        <v>51</v>
      </c>
      <c r="D43" s="30">
        <f>E43+F43+G43+H43+I43</f>
        <v>130000</v>
      </c>
      <c r="E43" s="30">
        <v>130000</v>
      </c>
      <c r="F43" s="31">
        <v>0</v>
      </c>
      <c r="G43" s="31">
        <v>0</v>
      </c>
      <c r="H43" s="31">
        <v>0</v>
      </c>
      <c r="I43" s="31">
        <v>0</v>
      </c>
    </row>
    <row r="44" spans="1:9" s="6" customFormat="1" ht="30" customHeight="1">
      <c r="A44" s="9">
        <v>926</v>
      </c>
      <c r="B44" s="9" t="s">
        <v>10</v>
      </c>
      <c r="C44" s="10" t="s">
        <v>30</v>
      </c>
      <c r="D44" s="18">
        <f aca="true" t="shared" si="11" ref="D44:I44">SUM(D45:D46)</f>
        <v>74410250</v>
      </c>
      <c r="E44" s="18">
        <f t="shared" si="11"/>
        <v>74410250</v>
      </c>
      <c r="F44" s="20">
        <f t="shared" si="11"/>
        <v>0</v>
      </c>
      <c r="G44" s="20">
        <f t="shared" si="11"/>
        <v>0</v>
      </c>
      <c r="H44" s="20">
        <f t="shared" si="11"/>
        <v>0</v>
      </c>
      <c r="I44" s="20">
        <f t="shared" si="11"/>
        <v>0</v>
      </c>
    </row>
    <row r="45" spans="1:9" s="6" customFormat="1" ht="30" customHeight="1">
      <c r="A45" s="14">
        <v>926</v>
      </c>
      <c r="B45" s="14">
        <v>92601</v>
      </c>
      <c r="C45" s="15" t="s">
        <v>31</v>
      </c>
      <c r="D45" s="16">
        <f>E45+F45+G45+H45+I45</f>
        <v>72305250</v>
      </c>
      <c r="E45" s="16">
        <f>78335250-2250000-3780000</f>
        <v>72305250</v>
      </c>
      <c r="F45" s="21">
        <v>0</v>
      </c>
      <c r="G45" s="21">
        <v>0</v>
      </c>
      <c r="H45" s="21">
        <v>0</v>
      </c>
      <c r="I45" s="22">
        <v>0</v>
      </c>
    </row>
    <row r="46" spans="1:9" s="6" customFormat="1" ht="30" customHeight="1">
      <c r="A46" s="14">
        <v>926</v>
      </c>
      <c r="B46" s="14">
        <v>92695</v>
      </c>
      <c r="C46" s="15" t="s">
        <v>11</v>
      </c>
      <c r="D46" s="16">
        <f>E46+F46+G46+H46+I46</f>
        <v>2105000</v>
      </c>
      <c r="E46" s="16">
        <f>2250000-145000</f>
        <v>2105000</v>
      </c>
      <c r="F46" s="21">
        <v>0</v>
      </c>
      <c r="G46" s="21">
        <v>0</v>
      </c>
      <c r="H46" s="21">
        <v>0</v>
      </c>
      <c r="I46" s="22">
        <v>0</v>
      </c>
    </row>
    <row r="47" spans="1:9" s="6" customFormat="1" ht="30.75" customHeight="1">
      <c r="A47" s="44" t="s">
        <v>32</v>
      </c>
      <c r="B47" s="45"/>
      <c r="C47" s="46"/>
      <c r="D47" s="19">
        <f aca="true" t="shared" si="12" ref="D47:I47">D13+D15+D19+D22+D24+D27+D30+D32+D35+D38+D42+D44</f>
        <v>115702523</v>
      </c>
      <c r="E47" s="19">
        <f t="shared" si="12"/>
        <v>114068250</v>
      </c>
      <c r="F47" s="23">
        <f t="shared" si="12"/>
        <v>0</v>
      </c>
      <c r="G47" s="23">
        <f t="shared" si="12"/>
        <v>0</v>
      </c>
      <c r="H47" s="19">
        <f t="shared" si="12"/>
        <v>1427500</v>
      </c>
      <c r="I47" s="19">
        <f t="shared" si="12"/>
        <v>206773</v>
      </c>
    </row>
    <row r="48" spans="1:9" s="6" customFormat="1" ht="26.25" customHeight="1">
      <c r="A48" s="41" t="s">
        <v>33</v>
      </c>
      <c r="B48" s="42"/>
      <c r="C48" s="42"/>
      <c r="D48" s="42"/>
      <c r="E48" s="42"/>
      <c r="F48" s="42"/>
      <c r="G48" s="42"/>
      <c r="H48" s="42"/>
      <c r="I48" s="43"/>
    </row>
    <row r="49" spans="1:9" s="6" customFormat="1" ht="26.25" customHeight="1">
      <c r="A49" s="9">
        <v>600</v>
      </c>
      <c r="B49" s="9" t="s">
        <v>10</v>
      </c>
      <c r="C49" s="10" t="s">
        <v>12</v>
      </c>
      <c r="D49" s="18">
        <f aca="true" t="shared" si="13" ref="D49:I51">SUM(D50)</f>
        <v>41326200</v>
      </c>
      <c r="E49" s="18">
        <f t="shared" si="13"/>
        <v>24632800</v>
      </c>
      <c r="F49" s="18">
        <f t="shared" si="13"/>
        <v>16050000</v>
      </c>
      <c r="G49" s="20">
        <f t="shared" si="13"/>
        <v>0</v>
      </c>
      <c r="H49" s="20">
        <f t="shared" si="13"/>
        <v>0</v>
      </c>
      <c r="I49" s="18">
        <f t="shared" si="13"/>
        <v>643400</v>
      </c>
    </row>
    <row r="50" spans="1:9" s="6" customFormat="1" ht="26.25" customHeight="1">
      <c r="A50" s="14">
        <v>600</v>
      </c>
      <c r="B50" s="14">
        <v>60015</v>
      </c>
      <c r="C50" s="15" t="s">
        <v>34</v>
      </c>
      <c r="D50" s="16">
        <f>E50+F50+G50+H50+I50</f>
        <v>41326200</v>
      </c>
      <c r="E50" s="16">
        <f>25392800+240000-1000000</f>
        <v>24632800</v>
      </c>
      <c r="F50" s="16">
        <v>16050000</v>
      </c>
      <c r="G50" s="21">
        <v>0</v>
      </c>
      <c r="H50" s="21">
        <v>0</v>
      </c>
      <c r="I50" s="17">
        <f>843400-200000</f>
        <v>643400</v>
      </c>
    </row>
    <row r="51" spans="1:9" s="6" customFormat="1" ht="26.25" customHeight="1">
      <c r="A51" s="9">
        <v>754</v>
      </c>
      <c r="B51" s="9" t="s">
        <v>10</v>
      </c>
      <c r="C51" s="10" t="s">
        <v>19</v>
      </c>
      <c r="D51" s="18">
        <f t="shared" si="13"/>
        <v>4500</v>
      </c>
      <c r="E51" s="20">
        <f t="shared" si="13"/>
        <v>0</v>
      </c>
      <c r="F51" s="20">
        <f t="shared" si="13"/>
        <v>0</v>
      </c>
      <c r="G51" s="20">
        <f t="shared" si="13"/>
        <v>0</v>
      </c>
      <c r="H51" s="20">
        <f t="shared" si="13"/>
        <v>0</v>
      </c>
      <c r="I51" s="33">
        <f t="shared" si="13"/>
        <v>4500</v>
      </c>
    </row>
    <row r="52" spans="1:9" s="6" customFormat="1" ht="26.25" customHeight="1">
      <c r="A52" s="14">
        <v>754</v>
      </c>
      <c r="B52" s="14">
        <v>75404</v>
      </c>
      <c r="C52" s="15" t="s">
        <v>52</v>
      </c>
      <c r="D52" s="16">
        <f>E52+F52+G52+H52+I52</f>
        <v>4500</v>
      </c>
      <c r="E52" s="21">
        <v>0</v>
      </c>
      <c r="F52" s="21">
        <v>0</v>
      </c>
      <c r="G52" s="21">
        <v>0</v>
      </c>
      <c r="H52" s="21">
        <v>0</v>
      </c>
      <c r="I52" s="32">
        <v>4500</v>
      </c>
    </row>
    <row r="53" spans="1:9" s="6" customFormat="1" ht="26.25" customHeight="1">
      <c r="A53" s="9">
        <v>801</v>
      </c>
      <c r="B53" s="9" t="s">
        <v>10</v>
      </c>
      <c r="C53" s="10" t="s">
        <v>22</v>
      </c>
      <c r="D53" s="18">
        <f aca="true" t="shared" si="14" ref="D53:I53">SUM(D54)</f>
        <v>1220000</v>
      </c>
      <c r="E53" s="18">
        <f t="shared" si="14"/>
        <v>1220000</v>
      </c>
      <c r="F53" s="20">
        <f t="shared" si="14"/>
        <v>0</v>
      </c>
      <c r="G53" s="20">
        <f t="shared" si="14"/>
        <v>0</v>
      </c>
      <c r="H53" s="20">
        <f t="shared" si="14"/>
        <v>0</v>
      </c>
      <c r="I53" s="20">
        <f t="shared" si="14"/>
        <v>0</v>
      </c>
    </row>
    <row r="54" spans="1:9" s="6" customFormat="1" ht="26.25" customHeight="1">
      <c r="A54" s="14">
        <v>801</v>
      </c>
      <c r="B54" s="14">
        <v>80120</v>
      </c>
      <c r="C54" s="15" t="s">
        <v>35</v>
      </c>
      <c r="D54" s="16">
        <f>E54+F54+G54+H54+I54</f>
        <v>1220000</v>
      </c>
      <c r="E54" s="16">
        <v>1220000</v>
      </c>
      <c r="F54" s="21">
        <v>0</v>
      </c>
      <c r="G54" s="21">
        <v>0</v>
      </c>
      <c r="H54" s="21">
        <v>0</v>
      </c>
      <c r="I54" s="22">
        <v>0</v>
      </c>
    </row>
    <row r="55" spans="1:9" s="6" customFormat="1" ht="26.25" customHeight="1">
      <c r="A55" s="9">
        <v>854</v>
      </c>
      <c r="B55" s="9" t="s">
        <v>10</v>
      </c>
      <c r="C55" s="10" t="s">
        <v>27</v>
      </c>
      <c r="D55" s="18">
        <f aca="true" t="shared" si="15" ref="D55:I55">SUM(D56)</f>
        <v>110000</v>
      </c>
      <c r="E55" s="18">
        <f t="shared" si="15"/>
        <v>110000</v>
      </c>
      <c r="F55" s="20">
        <f t="shared" si="15"/>
        <v>0</v>
      </c>
      <c r="G55" s="20">
        <f t="shared" si="15"/>
        <v>0</v>
      </c>
      <c r="H55" s="20">
        <f t="shared" si="15"/>
        <v>0</v>
      </c>
      <c r="I55" s="20">
        <f t="shared" si="15"/>
        <v>0</v>
      </c>
    </row>
    <row r="56" spans="1:9" s="6" customFormat="1" ht="30" customHeight="1">
      <c r="A56" s="14">
        <v>854</v>
      </c>
      <c r="B56" s="14">
        <v>85403</v>
      </c>
      <c r="C56" s="15" t="s">
        <v>36</v>
      </c>
      <c r="D56" s="16">
        <f>E56+F56+G56+H56+I56</f>
        <v>110000</v>
      </c>
      <c r="E56" s="16">
        <v>110000</v>
      </c>
      <c r="F56" s="21">
        <v>0</v>
      </c>
      <c r="G56" s="21">
        <v>0</v>
      </c>
      <c r="H56" s="21">
        <v>0</v>
      </c>
      <c r="I56" s="22">
        <v>0</v>
      </c>
    </row>
    <row r="57" spans="1:9" s="6" customFormat="1" ht="30.75" customHeight="1">
      <c r="A57" s="40" t="s">
        <v>37</v>
      </c>
      <c r="B57" s="40"/>
      <c r="C57" s="40"/>
      <c r="D57" s="19">
        <f aca="true" t="shared" si="16" ref="D57:I57">D49+D51+D53+D55</f>
        <v>42660700</v>
      </c>
      <c r="E57" s="19">
        <f t="shared" si="16"/>
        <v>25962800</v>
      </c>
      <c r="F57" s="19">
        <f t="shared" si="16"/>
        <v>16050000</v>
      </c>
      <c r="G57" s="23">
        <f t="shared" si="16"/>
        <v>0</v>
      </c>
      <c r="H57" s="23">
        <f t="shared" si="16"/>
        <v>0</v>
      </c>
      <c r="I57" s="19">
        <f t="shared" si="16"/>
        <v>647900</v>
      </c>
    </row>
    <row r="58" spans="1:9" s="7" customFormat="1" ht="30.75" customHeight="1">
      <c r="A58" s="39" t="s">
        <v>38</v>
      </c>
      <c r="B58" s="39"/>
      <c r="C58" s="39"/>
      <c r="D58" s="24">
        <f aca="true" t="shared" si="17" ref="D58:I58">D47+D57</f>
        <v>158363223</v>
      </c>
      <c r="E58" s="24">
        <f t="shared" si="17"/>
        <v>140031050</v>
      </c>
      <c r="F58" s="24">
        <f t="shared" si="17"/>
        <v>16050000</v>
      </c>
      <c r="G58" s="25">
        <f t="shared" si="17"/>
        <v>0</v>
      </c>
      <c r="H58" s="24">
        <f t="shared" si="17"/>
        <v>1427500</v>
      </c>
      <c r="I58" s="24">
        <f t="shared" si="17"/>
        <v>854673</v>
      </c>
    </row>
    <row r="59" ht="12.75">
      <c r="H59" s="1"/>
    </row>
    <row r="60" spans="1:8" ht="12.75">
      <c r="A60" s="8"/>
      <c r="H60" s="1"/>
    </row>
    <row r="61" ht="12.75">
      <c r="H61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</sheetData>
  <mergeCells count="20">
    <mergeCell ref="F1:I1"/>
    <mergeCell ref="I9:I10"/>
    <mergeCell ref="A12:I12"/>
    <mergeCell ref="F5:I5"/>
    <mergeCell ref="F4:I4"/>
    <mergeCell ref="A8:H8"/>
    <mergeCell ref="A9:A10"/>
    <mergeCell ref="B9:B10"/>
    <mergeCell ref="C9:C10"/>
    <mergeCell ref="A7:I7"/>
    <mergeCell ref="A58:C58"/>
    <mergeCell ref="A57:C57"/>
    <mergeCell ref="D9:D10"/>
    <mergeCell ref="E9:E10"/>
    <mergeCell ref="A48:I48"/>
    <mergeCell ref="A47:C47"/>
    <mergeCell ref="F2:I2"/>
    <mergeCell ref="G9:G10"/>
    <mergeCell ref="H9:H10"/>
    <mergeCell ref="F3:I3"/>
  </mergeCells>
  <printOptions/>
  <pageMargins left="0.7875" right="0.7875" top="0.9840277777777778" bottom="0.9840277777777778" header="0.5118055555555556" footer="0.5118055555555556"/>
  <pageSetup fitToHeight="13" horizontalDpi="300" verticalDpi="300" orientation="landscape" paperSize="9" scale="91" r:id="rId1"/>
  <rowBreaks count="3" manualBreakCount="3">
    <brk id="18" max="255" man="1"/>
    <brk id="34" max="8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rutkowskaj</cp:lastModifiedBy>
  <cp:lastPrinted>2009-12-30T09:17:19Z</cp:lastPrinted>
  <dcterms:created xsi:type="dcterms:W3CDTF">2009-10-15T10:17:39Z</dcterms:created>
  <dcterms:modified xsi:type="dcterms:W3CDTF">2009-11-03T12:26:01Z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